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monnM\Google Drive\PhD\Papers\ETSAP Chapter\Danish CarSTOCK\"/>
    </mc:Choice>
  </mc:AlternateContent>
  <bookViews>
    <workbookView xWindow="0" yWindow="0" windowWidth="28800" windowHeight="15690" xr2:uid="{3B70CB37-370F-48A5-B22A-20CFE1F8963C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L4" i="1"/>
  <c r="L3" i="1"/>
  <c r="L2" i="1"/>
  <c r="N2" i="1"/>
  <c r="M3" i="1" l="1"/>
  <c r="M4" i="1"/>
  <c r="J4" i="1"/>
  <c r="J3" i="1"/>
  <c r="J2" i="1"/>
  <c r="K4" i="1"/>
  <c r="K3" i="1"/>
  <c r="K2" i="1"/>
  <c r="F26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" i="1"/>
  <c r="D17" i="1"/>
</calcChain>
</file>

<file path=xl/sharedStrings.xml><?xml version="1.0" encoding="utf-8"?>
<sst xmlns="http://schemas.openxmlformats.org/spreadsheetml/2006/main" count="109" uniqueCount="54">
  <si>
    <t>Cost</t>
  </si>
  <si>
    <t>Country</t>
  </si>
  <si>
    <t>Size</t>
  </si>
  <si>
    <t>A3 Sportback g-tron</t>
  </si>
  <si>
    <t>A4 Avant g-tron</t>
  </si>
  <si>
    <t>A5 Sportback g-tron</t>
  </si>
  <si>
    <t>Make</t>
  </si>
  <si>
    <t>Model</t>
  </si>
  <si>
    <t>Audi</t>
  </si>
  <si>
    <t>Qubo Natural Power</t>
  </si>
  <si>
    <t>Panda Natural Power</t>
  </si>
  <si>
    <t>Punto Natural Power</t>
  </si>
  <si>
    <t>500 L Natural Power</t>
  </si>
  <si>
    <t>500 L Living Natural Power</t>
  </si>
  <si>
    <t>Doblo Natural Power</t>
  </si>
  <si>
    <t>Fiat</t>
  </si>
  <si>
    <t>Ypsilon EcoChic</t>
  </si>
  <si>
    <t>Lancia</t>
  </si>
  <si>
    <t>B-Class B 200 c</t>
  </si>
  <si>
    <t>Merc</t>
  </si>
  <si>
    <t>Zafira Tourer 1.6 CNG Turbo</t>
  </si>
  <si>
    <t>Opel</t>
  </si>
  <si>
    <t>Mii Ecofuel</t>
  </si>
  <si>
    <t>Seat</t>
  </si>
  <si>
    <t>León TGI 6-gear manual gearbox</t>
  </si>
  <si>
    <t>León ST TGI 6-gear manual gearbox</t>
  </si>
  <si>
    <t>León ST TGI TAXI 6-gear auto gearbox</t>
  </si>
  <si>
    <t>Citigo G-TEC</t>
  </si>
  <si>
    <t>Octavia Limousine G-TEC</t>
  </si>
  <si>
    <t>Octavia Combi G-TEC</t>
  </si>
  <si>
    <t>Skoda</t>
  </si>
  <si>
    <t>eco up!</t>
  </si>
  <si>
    <t>Golf TGI</t>
  </si>
  <si>
    <t>Golf Variant TGI</t>
  </si>
  <si>
    <t>Caddy Passenger TGI manual &amp; DSG</t>
  </si>
  <si>
    <t>Caddy passenger Maxi TGI manual &amp; DSG</t>
  </si>
  <si>
    <t>VW</t>
  </si>
  <si>
    <t>V60 BI-FUEL</t>
  </si>
  <si>
    <t>V90 BI-FUEL</t>
  </si>
  <si>
    <t>Volvo</t>
  </si>
  <si>
    <t>Fuel Consumption kg/100km</t>
  </si>
  <si>
    <t>germany</t>
  </si>
  <si>
    <t>spain</t>
  </si>
  <si>
    <t>Austria</t>
  </si>
  <si>
    <t>Sweden</t>
  </si>
  <si>
    <t>Cost Excl VAT</t>
  </si>
  <si>
    <t>VAT</t>
  </si>
  <si>
    <t>Medium</t>
  </si>
  <si>
    <t>Large</t>
  </si>
  <si>
    <t>Small</t>
  </si>
  <si>
    <t>kg/100km</t>
  </si>
  <si>
    <t>KJ/kg</t>
  </si>
  <si>
    <t>MJ/km</t>
  </si>
  <si>
    <t>kg/m3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</si>
</sst>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BEBEB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D08A9-0BDD-4F67-BB5E-53B472393688}">
  <dimension ref="A1:P27"/>
  <sheetViews>
    <sheetView tabSelected="1" workbookViewId="0">
      <selection activeCell="P15" sqref="P15"/>
    </sheetView>
  </sheetViews>
  <sheetFormatPr defaultRowHeight="15" x14ac:dyDescent="0.25"/>
  <cols>
    <col min="2" max="2" width="37.5703125" bestFit="1" customWidth="1"/>
    <col min="3" max="3" width="26.7109375" bestFit="1" customWidth="1"/>
    <col min="6" max="6" width="12.7109375" bestFit="1" customWidth="1"/>
  </cols>
  <sheetData>
    <row r="1" spans="1:16" x14ac:dyDescent="0.25">
      <c r="A1" t="s">
        <v>6</v>
      </c>
      <c r="B1" t="s">
        <v>7</v>
      </c>
      <c r="C1" t="s">
        <v>40</v>
      </c>
      <c r="D1" t="s">
        <v>0</v>
      </c>
      <c r="E1" t="s">
        <v>1</v>
      </c>
      <c r="F1" t="s">
        <v>45</v>
      </c>
      <c r="G1" t="s">
        <v>2</v>
      </c>
      <c r="H1" t="s">
        <v>46</v>
      </c>
      <c r="L1" t="s">
        <v>50</v>
      </c>
      <c r="M1" t="s">
        <v>52</v>
      </c>
      <c r="N1" t="s">
        <v>51</v>
      </c>
      <c r="P1" t="s">
        <v>53</v>
      </c>
    </row>
    <row r="2" spans="1:16" ht="15.75" thickBot="1" x14ac:dyDescent="0.3">
      <c r="A2" t="s">
        <v>8</v>
      </c>
      <c r="B2" t="s">
        <v>3</v>
      </c>
      <c r="C2">
        <v>3.35</v>
      </c>
      <c r="D2">
        <v>26950</v>
      </c>
      <c r="E2" t="s">
        <v>41</v>
      </c>
      <c r="F2">
        <f>D2/(1+H2)</f>
        <v>22647.058823529413</v>
      </c>
      <c r="G2" t="s">
        <v>47</v>
      </c>
      <c r="H2">
        <v>0.19</v>
      </c>
      <c r="J2">
        <f>COUNTIF(G2:G27,"Small")</f>
        <v>9</v>
      </c>
      <c r="K2">
        <f>AVERAGEIF(G2:G27,"Small",D2:D27)</f>
        <v>14228.111111111111</v>
      </c>
      <c r="L2">
        <f>AVERAGEIF(G2:G27,"Small",C2:C27)</f>
        <v>3.5777777777777779</v>
      </c>
      <c r="M2">
        <f>L2*$N$2/1000/100</f>
        <v>1.9230555555555557</v>
      </c>
      <c r="N2" s="1">
        <f>43000/P2</f>
        <v>53750</v>
      </c>
      <c r="P2">
        <v>0.8</v>
      </c>
    </row>
    <row r="3" spans="1:16" x14ac:dyDescent="0.25">
      <c r="A3" t="s">
        <v>8</v>
      </c>
      <c r="B3" t="s">
        <v>4</v>
      </c>
      <c r="C3">
        <v>3.9</v>
      </c>
      <c r="D3">
        <v>40100</v>
      </c>
      <c r="E3" t="s">
        <v>41</v>
      </c>
      <c r="F3">
        <f t="shared" ref="F3:F27" si="0">D3/(1+H3)</f>
        <v>33697.478991596639</v>
      </c>
      <c r="G3" t="s">
        <v>48</v>
      </c>
      <c r="H3">
        <v>0.19</v>
      </c>
      <c r="J3">
        <f>COUNTIF(G2:G27,"Medium")</f>
        <v>11</v>
      </c>
      <c r="K3">
        <f>AVERAGEIF(G2:G27,"Medium",D2:D27)</f>
        <v>23759.18181818182</v>
      </c>
      <c r="L3">
        <f>AVERAGEIF(G2:G27,"Medium",C2:C27)</f>
        <v>3.8318181818181825</v>
      </c>
      <c r="M3">
        <f t="shared" ref="M3:M4" si="1">L3*$N$2/1000/100</f>
        <v>2.0596022727272727</v>
      </c>
    </row>
    <row r="4" spans="1:16" x14ac:dyDescent="0.25">
      <c r="A4" t="s">
        <v>8</v>
      </c>
      <c r="B4" t="s">
        <v>5</v>
      </c>
      <c r="C4">
        <v>3.9</v>
      </c>
      <c r="D4">
        <v>40600</v>
      </c>
      <c r="E4" t="s">
        <v>41</v>
      </c>
      <c r="F4">
        <f t="shared" si="0"/>
        <v>34117.647058823532</v>
      </c>
      <c r="G4" t="s">
        <v>48</v>
      </c>
      <c r="H4">
        <v>0.19</v>
      </c>
      <c r="J4">
        <f>COUNTIF(G2:G27,"Large")</f>
        <v>6</v>
      </c>
      <c r="K4">
        <f>AVERAGEIF(G2:G27,"Large",D2:D27)</f>
        <v>36406.166666666664</v>
      </c>
      <c r="L4">
        <f>AVERAGEIF(G2:G27,"Large",C2:C27)</f>
        <v>4.3</v>
      </c>
      <c r="M4">
        <f t="shared" si="1"/>
        <v>2.3112499999999998</v>
      </c>
    </row>
    <row r="5" spans="1:16" x14ac:dyDescent="0.25">
      <c r="A5" t="s">
        <v>15</v>
      </c>
      <c r="B5" t="s">
        <v>9</v>
      </c>
      <c r="C5">
        <v>4.3</v>
      </c>
      <c r="D5">
        <v>13926</v>
      </c>
      <c r="F5">
        <f t="shared" si="0"/>
        <v>13926</v>
      </c>
      <c r="G5" t="s">
        <v>49</v>
      </c>
    </row>
    <row r="6" spans="1:16" x14ac:dyDescent="0.25">
      <c r="A6" t="s">
        <v>15</v>
      </c>
      <c r="B6" t="s">
        <v>10</v>
      </c>
      <c r="C6">
        <v>3.1</v>
      </c>
      <c r="D6">
        <v>12287</v>
      </c>
      <c r="F6">
        <f t="shared" si="0"/>
        <v>12287</v>
      </c>
      <c r="G6" t="s">
        <v>49</v>
      </c>
    </row>
    <row r="7" spans="1:16" x14ac:dyDescent="0.25">
      <c r="A7" t="s">
        <v>15</v>
      </c>
      <c r="B7" t="s">
        <v>11</v>
      </c>
      <c r="C7">
        <v>4.2</v>
      </c>
      <c r="D7">
        <v>13475</v>
      </c>
      <c r="F7">
        <f t="shared" si="0"/>
        <v>13475</v>
      </c>
      <c r="G7" t="s">
        <v>49</v>
      </c>
    </row>
    <row r="8" spans="1:16" x14ac:dyDescent="0.25">
      <c r="A8" t="s">
        <v>15</v>
      </c>
      <c r="B8" t="s">
        <v>12</v>
      </c>
      <c r="C8">
        <v>3.9</v>
      </c>
      <c r="D8">
        <v>17344</v>
      </c>
      <c r="F8">
        <f t="shared" si="0"/>
        <v>17344</v>
      </c>
      <c r="G8" t="s">
        <v>49</v>
      </c>
    </row>
    <row r="9" spans="1:16" x14ac:dyDescent="0.25">
      <c r="A9" t="s">
        <v>15</v>
      </c>
      <c r="B9" t="s">
        <v>13</v>
      </c>
      <c r="C9">
        <v>3.9</v>
      </c>
      <c r="D9">
        <v>18000</v>
      </c>
      <c r="F9">
        <f t="shared" si="0"/>
        <v>18000</v>
      </c>
      <c r="G9" t="s">
        <v>49</v>
      </c>
    </row>
    <row r="10" spans="1:16" x14ac:dyDescent="0.25">
      <c r="A10" t="s">
        <v>15</v>
      </c>
      <c r="B10" t="s">
        <v>14</v>
      </c>
      <c r="C10">
        <v>4.9000000000000004</v>
      </c>
      <c r="D10">
        <v>18311</v>
      </c>
      <c r="F10">
        <f t="shared" si="0"/>
        <v>18311</v>
      </c>
      <c r="G10" t="s">
        <v>47</v>
      </c>
    </row>
    <row r="11" spans="1:16" x14ac:dyDescent="0.25">
      <c r="A11" t="s">
        <v>17</v>
      </c>
      <c r="B11" t="s">
        <v>16</v>
      </c>
      <c r="C11">
        <v>3.9</v>
      </c>
      <c r="D11">
        <v>13311</v>
      </c>
      <c r="F11">
        <f t="shared" si="0"/>
        <v>13311</v>
      </c>
      <c r="G11" t="s">
        <v>49</v>
      </c>
    </row>
    <row r="12" spans="1:16" x14ac:dyDescent="0.25">
      <c r="A12" t="s">
        <v>19</v>
      </c>
      <c r="B12" t="s">
        <v>18</v>
      </c>
      <c r="C12">
        <v>4.4000000000000004</v>
      </c>
      <c r="D12">
        <v>33421</v>
      </c>
      <c r="E12" t="s">
        <v>41</v>
      </c>
      <c r="F12">
        <f t="shared" si="0"/>
        <v>28084.873949579833</v>
      </c>
      <c r="G12" t="s">
        <v>48</v>
      </c>
      <c r="H12">
        <v>0.19</v>
      </c>
    </row>
    <row r="13" spans="1:16" x14ac:dyDescent="0.25">
      <c r="A13" t="s">
        <v>21</v>
      </c>
      <c r="B13" t="s">
        <v>20</v>
      </c>
      <c r="C13">
        <v>4.8</v>
      </c>
      <c r="D13">
        <v>29820</v>
      </c>
      <c r="E13" t="s">
        <v>41</v>
      </c>
      <c r="F13">
        <f t="shared" si="0"/>
        <v>25058.823529411766</v>
      </c>
      <c r="G13" t="s">
        <v>48</v>
      </c>
      <c r="H13">
        <v>0.19</v>
      </c>
    </row>
    <row r="14" spans="1:16" x14ac:dyDescent="0.25">
      <c r="A14" t="s">
        <v>23</v>
      </c>
      <c r="B14" t="s">
        <v>22</v>
      </c>
      <c r="C14">
        <v>3.1</v>
      </c>
      <c r="D14">
        <v>14110</v>
      </c>
      <c r="E14" t="s">
        <v>42</v>
      </c>
      <c r="F14">
        <f t="shared" si="0"/>
        <v>11661.157024793389</v>
      </c>
      <c r="G14" t="s">
        <v>49</v>
      </c>
      <c r="H14">
        <v>0.21</v>
      </c>
    </row>
    <row r="15" spans="1:16" x14ac:dyDescent="0.25">
      <c r="A15" t="s">
        <v>23</v>
      </c>
      <c r="B15" t="s">
        <v>24</v>
      </c>
      <c r="C15">
        <v>3.5</v>
      </c>
      <c r="D15">
        <v>21710</v>
      </c>
      <c r="E15" t="s">
        <v>42</v>
      </c>
      <c r="F15">
        <f t="shared" si="0"/>
        <v>17942.14876033058</v>
      </c>
      <c r="G15" t="s">
        <v>47</v>
      </c>
      <c r="H15">
        <v>0.21</v>
      </c>
    </row>
    <row r="16" spans="1:16" x14ac:dyDescent="0.25">
      <c r="A16" t="s">
        <v>23</v>
      </c>
      <c r="B16" t="s">
        <v>25</v>
      </c>
      <c r="C16">
        <v>3.5</v>
      </c>
      <c r="D16">
        <v>22720</v>
      </c>
      <c r="E16" t="s">
        <v>42</v>
      </c>
      <c r="F16">
        <f t="shared" si="0"/>
        <v>18776.859504132233</v>
      </c>
      <c r="G16" t="s">
        <v>47</v>
      </c>
      <c r="H16">
        <v>0.21</v>
      </c>
    </row>
    <row r="17" spans="1:8" x14ac:dyDescent="0.25">
      <c r="A17" t="s">
        <v>23</v>
      </c>
      <c r="B17" t="s">
        <v>26</v>
      </c>
      <c r="C17">
        <v>4.0999999999999996</v>
      </c>
      <c r="D17">
        <f>D16</f>
        <v>22720</v>
      </c>
      <c r="E17" t="s">
        <v>42</v>
      </c>
      <c r="F17">
        <f t="shared" si="0"/>
        <v>18776.859504132233</v>
      </c>
      <c r="G17" t="s">
        <v>47</v>
      </c>
      <c r="H17">
        <v>0.21</v>
      </c>
    </row>
    <row r="18" spans="1:8" x14ac:dyDescent="0.25">
      <c r="A18" t="s">
        <v>30</v>
      </c>
      <c r="B18" t="s">
        <v>27</v>
      </c>
      <c r="C18">
        <v>2.9</v>
      </c>
      <c r="D18">
        <v>12650</v>
      </c>
      <c r="E18" t="s">
        <v>43</v>
      </c>
      <c r="F18">
        <f t="shared" si="0"/>
        <v>10541.666666666668</v>
      </c>
      <c r="G18" t="s">
        <v>49</v>
      </c>
      <c r="H18">
        <v>0.2</v>
      </c>
    </row>
    <row r="19" spans="1:8" x14ac:dyDescent="0.25">
      <c r="A19" t="s">
        <v>30</v>
      </c>
      <c r="B19" t="s">
        <v>28</v>
      </c>
      <c r="C19">
        <v>3.5</v>
      </c>
      <c r="D19">
        <v>23820</v>
      </c>
      <c r="E19" t="s">
        <v>43</v>
      </c>
      <c r="F19">
        <f t="shared" si="0"/>
        <v>19850</v>
      </c>
      <c r="G19" t="s">
        <v>47</v>
      </c>
      <c r="H19">
        <v>0.2</v>
      </c>
    </row>
    <row r="20" spans="1:8" x14ac:dyDescent="0.25">
      <c r="A20" t="s">
        <v>30</v>
      </c>
      <c r="B20" t="s">
        <v>29</v>
      </c>
      <c r="C20">
        <v>3.5</v>
      </c>
      <c r="D20">
        <v>26860</v>
      </c>
      <c r="E20" t="s">
        <v>43</v>
      </c>
      <c r="F20">
        <f t="shared" si="0"/>
        <v>22383.333333333336</v>
      </c>
      <c r="G20" t="s">
        <v>47</v>
      </c>
      <c r="H20">
        <v>0.2</v>
      </c>
    </row>
    <row r="21" spans="1:8" x14ac:dyDescent="0.25">
      <c r="A21" t="s">
        <v>36</v>
      </c>
      <c r="B21" t="s">
        <v>31</v>
      </c>
      <c r="C21">
        <v>2.9</v>
      </c>
      <c r="D21">
        <v>12950</v>
      </c>
      <c r="E21" t="s">
        <v>41</v>
      </c>
      <c r="F21">
        <f t="shared" si="0"/>
        <v>10882.35294117647</v>
      </c>
      <c r="G21" t="s">
        <v>49</v>
      </c>
      <c r="H21">
        <v>0.19</v>
      </c>
    </row>
    <row r="22" spans="1:8" x14ac:dyDescent="0.25">
      <c r="A22" t="s">
        <v>36</v>
      </c>
      <c r="B22" t="s">
        <v>32</v>
      </c>
      <c r="C22">
        <v>3.6</v>
      </c>
      <c r="D22">
        <v>24175</v>
      </c>
      <c r="E22" t="s">
        <v>41</v>
      </c>
      <c r="F22">
        <f t="shared" si="0"/>
        <v>20315.126050420167</v>
      </c>
      <c r="G22" t="s">
        <v>47</v>
      </c>
      <c r="H22">
        <v>0.19</v>
      </c>
    </row>
    <row r="23" spans="1:8" x14ac:dyDescent="0.25">
      <c r="A23" t="s">
        <v>36</v>
      </c>
      <c r="B23" t="s">
        <v>33</v>
      </c>
      <c r="C23">
        <v>3.6</v>
      </c>
      <c r="D23">
        <v>25225</v>
      </c>
      <c r="E23" t="s">
        <v>41</v>
      </c>
      <c r="F23">
        <f t="shared" si="0"/>
        <v>21197.478991596639</v>
      </c>
      <c r="G23" t="s">
        <v>47</v>
      </c>
      <c r="H23">
        <v>0.19</v>
      </c>
    </row>
    <row r="24" spans="1:8" x14ac:dyDescent="0.25">
      <c r="A24" t="s">
        <v>36</v>
      </c>
      <c r="B24" t="s">
        <v>34</v>
      </c>
      <c r="C24">
        <v>4.2</v>
      </c>
      <c r="D24">
        <v>23472</v>
      </c>
      <c r="E24" t="s">
        <v>41</v>
      </c>
      <c r="F24">
        <f t="shared" si="0"/>
        <v>19724.36974789916</v>
      </c>
      <c r="G24" t="s">
        <v>47</v>
      </c>
      <c r="H24">
        <v>0.19</v>
      </c>
    </row>
    <row r="25" spans="1:8" x14ac:dyDescent="0.25">
      <c r="A25" t="s">
        <v>36</v>
      </c>
      <c r="B25" t="s">
        <v>35</v>
      </c>
      <c r="C25">
        <v>4.4000000000000004</v>
      </c>
      <c r="D25">
        <v>25388</v>
      </c>
      <c r="E25" t="s">
        <v>41</v>
      </c>
      <c r="F25">
        <f t="shared" si="0"/>
        <v>21334.453781512606</v>
      </c>
      <c r="G25" t="s">
        <v>47</v>
      </c>
      <c r="H25">
        <v>0.19</v>
      </c>
    </row>
    <row r="26" spans="1:8" x14ac:dyDescent="0.25">
      <c r="A26" t="s">
        <v>39</v>
      </c>
      <c r="B26" t="s">
        <v>37</v>
      </c>
      <c r="C26">
        <v>4.3</v>
      </c>
      <c r="D26">
        <v>36874</v>
      </c>
      <c r="E26" t="s">
        <v>44</v>
      </c>
      <c r="F26">
        <f t="shared" si="0"/>
        <v>29499.200000000001</v>
      </c>
      <c r="G26" t="s">
        <v>48</v>
      </c>
      <c r="H26">
        <v>0.25</v>
      </c>
    </row>
    <row r="27" spans="1:8" x14ac:dyDescent="0.25">
      <c r="A27" t="s">
        <v>39</v>
      </c>
      <c r="B27" t="s">
        <v>38</v>
      </c>
      <c r="C27">
        <v>4.5</v>
      </c>
      <c r="D27">
        <v>37622</v>
      </c>
      <c r="E27" t="s">
        <v>44</v>
      </c>
      <c r="F27">
        <f t="shared" si="0"/>
        <v>30097.599999999999</v>
      </c>
      <c r="G27" t="s">
        <v>48</v>
      </c>
      <c r="H27">
        <v>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Eamonn Mulholland 110345319</dc:creator>
  <cp:lastModifiedBy>Eamonn Mulholland 110345319</cp:lastModifiedBy>
  <dcterms:created xsi:type="dcterms:W3CDTF">2017-08-29T11:56:58Z</dcterms:created>
  <dcterms:modified xsi:type="dcterms:W3CDTF">2017-08-29T16:18:39Z</dcterms:modified>
</cp:coreProperties>
</file>